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32" activeTab="0"/>
  </bookViews>
  <sheets>
    <sheet name="Feuil2" sheetId="1" r:id="rId1"/>
    <sheet name="aide" sheetId="2" r:id="rId2"/>
    <sheet name="Feuille2" sheetId="3" r:id="rId3"/>
  </sheets>
  <definedNames>
    <definedName name="Excel_BuiltIn_Print_Area" localSheetId="0">'Feuil2'!$A$1:$O$34</definedName>
    <definedName name="_xlnm.Print_Area" localSheetId="0">'Feuil2'!$A$2:$J$36</definedName>
  </definedNames>
  <calcPr fullCalcOnLoad="1"/>
</workbook>
</file>

<file path=xl/sharedStrings.xml><?xml version="1.0" encoding="utf-8"?>
<sst xmlns="http://schemas.openxmlformats.org/spreadsheetml/2006/main" count="63" uniqueCount="32">
  <si>
    <t>COUPE DES HAUTS DE FRANCE VETERANSS</t>
  </si>
  <si>
    <t>FEUILLE DE MATCH</t>
  </si>
  <si>
    <t>DATE :</t>
  </si>
  <si>
    <t xml:space="preserve"> </t>
  </si>
  <si>
    <t>EQUIPE :</t>
  </si>
  <si>
    <t>SIMPLES</t>
  </si>
  <si>
    <t>index</t>
  </si>
  <si>
    <t>NOM</t>
  </si>
  <si>
    <t>PT</t>
  </si>
  <si>
    <t xml:space="preserve">SCORE </t>
  </si>
  <si>
    <t xml:space="preserve">       </t>
  </si>
  <si>
    <t>/</t>
  </si>
  <si>
    <t>DOUBLES</t>
  </si>
  <si>
    <t>FOUR SOME 1</t>
  </si>
  <si>
    <t>FOUR SOME 2</t>
  </si>
  <si>
    <t>S</t>
  </si>
  <si>
    <t>ups</t>
  </si>
  <si>
    <t xml:space="preserve">ENTREZ 0 OU 1 DANS LE CASE PT DU JOUEUR DE GAUCHE , LA CASE CORRESPONDANTE DU JOUEUR DE DROITE EN SERA DEDUITE </t>
  </si>
  <si>
    <r>
      <t xml:space="preserve">ATTENTION : UN SCORE DOIT ETRE NOMBRE DE UPS / NOMBRE DE TROUS RESTANT A JOUER OU 1UP, 2 UPS, 18, 19, 20 </t>
    </r>
    <r>
      <rPr>
        <b/>
        <sz val="10"/>
        <rFont val="Arial"/>
        <family val="2"/>
      </rPr>
      <t>…</t>
    </r>
  </si>
  <si>
    <r>
      <t>LES TOTAUX D'INDEX SONT FAITS AUTOMATIQUEMENT , LES INDEX ETANT PLAFONNES A 22, CELUI DU 1er DOUBLE A 26, CELUI DU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 A 30</t>
    </r>
  </si>
  <si>
    <t xml:space="preserve">ENREGISTREZ LA FEUILLE ET ENVOYEZ LA A : </t>
  </si>
  <si>
    <t>bm.imbert@free.fr</t>
  </si>
  <si>
    <t>Comment remplir une feuille de match</t>
  </si>
  <si>
    <t>Colonnes index : index réel des joueurs, ils ne seront pris en compte dans le total que pour 22.</t>
  </si>
  <si>
    <t>Colonnes PT : 1 si le joueur de gauche a gagné le match, sinon 0. Le point du joueur de droite sera déduit.</t>
  </si>
  <si>
    <t>Colonnes SCORE : un score s'écrit "tant de ups/tant de trous restent à jouer"</t>
  </si>
  <si>
    <t>( le chiffre de gauche ne doit donc pas être inférieur au chiffre de droite, cela signifierais que le match n'est pas terminé.)</t>
  </si>
  <si>
    <t>C'est le point (1) qui indique qui a gagné le match.</t>
  </si>
  <si>
    <t>match square au départ du 18, gagné au 18 : entrer 18</t>
  </si>
  <si>
    <t>Match 1 up au départ du 18, 18 partagé : entrer 1 ou 1/0</t>
  </si>
  <si>
    <t>Match 1 up au départ du 18, 18 gagné par le joueur up : entrer 2/0</t>
  </si>
  <si>
    <t>Match gagné en play-off au 19, au 20, au 21 : entrer 19 ou 20 ou 21 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</si>
</sst>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"/>
    <numFmt numFmtId="166" formatCode="#.0"/>
  </numFmts>
  <fonts count="48">
    <font>
      <sz val="10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.5"/>
      <color indexed="10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2"/>
      <name val="Symbol"/>
      <family val="1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/>
    </xf>
    <xf numFmtId="166" fontId="0" fillId="0" borderId="16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7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165" fontId="0" fillId="0" borderId="18" xfId="0" applyNumberFormat="1" applyFont="1" applyBorder="1" applyAlignment="1" applyProtection="1">
      <alignment horizontal="center"/>
      <protection locked="0"/>
    </xf>
    <xf numFmtId="166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5" fontId="0" fillId="0" borderId="2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165" fontId="0" fillId="0" borderId="22" xfId="0" applyNumberFormat="1" applyFon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20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5" xfId="0" applyNumberFormat="1" applyFont="1" applyFill="1" applyBorder="1" applyAlignment="1">
      <alignment horizontal="center"/>
    </xf>
    <xf numFmtId="0" fontId="12" fillId="33" borderId="15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5" fontId="0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165" fontId="0" fillId="0" borderId="25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.imbert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20" zoomScaleNormal="120" zoomScalePageLayoutView="0" workbookViewId="0" topLeftCell="A2">
      <selection activeCell="C6" sqref="C6"/>
    </sheetView>
  </sheetViews>
  <sheetFormatPr defaultColWidth="11.421875" defaultRowHeight="12.75"/>
  <cols>
    <col min="1" max="1" width="6.7109375" style="0" customWidth="1"/>
    <col min="2" max="2" width="8.28125" style="0" customWidth="1"/>
    <col min="3" max="3" width="40.28125" style="0" customWidth="1"/>
    <col min="4" max="4" width="5.8515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5.00390625" style="0" customWidth="1"/>
    <col min="9" max="9" width="37.140625" style="0" customWidth="1"/>
    <col min="10" max="10" width="8.421875" style="1" customWidth="1"/>
    <col min="11" max="14" width="0" style="0" hidden="1" customWidth="1"/>
  </cols>
  <sheetData>
    <row r="1" ht="6" customHeight="1" hidden="1">
      <c r="J1"/>
    </row>
    <row r="2" spans="3:10" ht="18" customHeight="1">
      <c r="C2" s="53" t="s">
        <v>0</v>
      </c>
      <c r="D2" s="53"/>
      <c r="E2" s="53"/>
      <c r="F2" s="53"/>
      <c r="G2" s="53"/>
      <c r="H2" s="53"/>
      <c r="I2" s="53"/>
      <c r="J2"/>
    </row>
    <row r="3" ht="12.75">
      <c r="J3"/>
    </row>
    <row r="4" spans="3:10" ht="18.75" customHeight="1">
      <c r="C4" s="53" t="s">
        <v>1</v>
      </c>
      <c r="D4" s="53"/>
      <c r="E4" s="53"/>
      <c r="F4" s="53"/>
      <c r="G4" s="53"/>
      <c r="H4" s="53"/>
      <c r="I4" s="53"/>
      <c r="J4"/>
    </row>
    <row r="5" spans="3:10" ht="18.75" customHeight="1">
      <c r="C5" s="2"/>
      <c r="D5" s="2"/>
      <c r="E5" s="2"/>
      <c r="F5" s="2"/>
      <c r="G5" s="2"/>
      <c r="H5" s="2"/>
      <c r="I5" s="2"/>
      <c r="J5"/>
    </row>
    <row r="6" spans="2:10" ht="18.75" customHeight="1">
      <c r="B6" t="s">
        <v>2</v>
      </c>
      <c r="C6" s="3" t="s">
        <v>3</v>
      </c>
      <c r="D6" s="2"/>
      <c r="E6" s="54" t="str">
        <f>IF(AND(N12,N13,N14:N15,N19,N21)," ","NE PAS ENVOYER: LA FEUILLE NE PEUT PAS ETRE TRAITEE")</f>
        <v> </v>
      </c>
      <c r="F6" s="54"/>
      <c r="G6" s="54"/>
      <c r="H6" s="54"/>
      <c r="I6" s="54"/>
      <c r="J6" s="54"/>
    </row>
    <row r="7" ht="18.75" customHeight="1">
      <c r="J7"/>
    </row>
    <row r="8" ht="12.75" hidden="1">
      <c r="J8"/>
    </row>
    <row r="9" spans="1:10" ht="21.75" customHeight="1">
      <c r="A9" s="55" t="s">
        <v>4</v>
      </c>
      <c r="B9" s="55"/>
      <c r="C9" s="56" t="s">
        <v>3</v>
      </c>
      <c r="D9" s="56"/>
      <c r="F9" s="55" t="s">
        <v>4</v>
      </c>
      <c r="G9" s="55"/>
      <c r="H9" s="55"/>
      <c r="I9" s="56" t="s">
        <v>3</v>
      </c>
      <c r="J9" s="56"/>
    </row>
    <row r="10" spans="3:10" ht="31.5" customHeight="1">
      <c r="C10" s="4" t="s">
        <v>5</v>
      </c>
      <c r="J10"/>
    </row>
    <row r="11" spans="2:17" ht="27" customHeight="1">
      <c r="B11" s="5" t="s">
        <v>6</v>
      </c>
      <c r="C11" s="5" t="s">
        <v>7</v>
      </c>
      <c r="D11" s="5" t="s">
        <v>8</v>
      </c>
      <c r="E11" s="57" t="s">
        <v>9</v>
      </c>
      <c r="F11" s="57"/>
      <c r="G11" s="57"/>
      <c r="H11" s="5" t="s">
        <v>8</v>
      </c>
      <c r="I11" s="5" t="s">
        <v>7</v>
      </c>
      <c r="J11" s="5" t="s">
        <v>6</v>
      </c>
      <c r="Q11" s="6" t="s">
        <v>10</v>
      </c>
    </row>
    <row r="12" spans="2:15" ht="16.5" customHeight="1">
      <c r="B12" s="7" t="s">
        <v>3</v>
      </c>
      <c r="C12" s="8" t="s">
        <v>3</v>
      </c>
      <c r="D12" s="9" t="s">
        <v>3</v>
      </c>
      <c r="E12" s="10"/>
      <c r="F12" s="11" t="s">
        <v>11</v>
      </c>
      <c r="G12" s="12">
        <v>0</v>
      </c>
      <c r="H12" s="13" t="str">
        <f>IF(D12=1,0,IF(D12=0,1,IF(D12=" "," ","ERR")))</f>
        <v> </v>
      </c>
      <c r="I12" s="8"/>
      <c r="J12" s="14" t="s">
        <v>3</v>
      </c>
      <c r="K12" s="15">
        <f>IF(E12&gt;17,1,0)</f>
        <v>0</v>
      </c>
      <c r="L12" s="15">
        <f>IF(E12&gt;G12,1,0)</f>
        <v>0</v>
      </c>
      <c r="M12" s="15">
        <f>IF(E12=G12,1,0)</f>
        <v>1</v>
      </c>
      <c r="N12" t="b">
        <f>OR(K12,L12,M12)</f>
        <v>1</v>
      </c>
      <c r="O12" s="16" t="str">
        <f>IF(N12," ","ERREUR:le score doit être nb ups &gt; nb trous à jouer ou 18, 19 ...")</f>
        <v> </v>
      </c>
    </row>
    <row r="13" spans="2:15" ht="16.5" customHeight="1">
      <c r="B13" s="17" t="s">
        <v>3</v>
      </c>
      <c r="C13" s="18"/>
      <c r="D13" s="19" t="s">
        <v>3</v>
      </c>
      <c r="E13" s="20"/>
      <c r="F13" s="21" t="s">
        <v>11</v>
      </c>
      <c r="G13" s="22"/>
      <c r="H13" s="13" t="str">
        <f>IF(D13=1,0,IF(D13=0,1,IF(D13=" "," ","ERR")))</f>
        <v> </v>
      </c>
      <c r="I13" s="18"/>
      <c r="J13" s="23"/>
      <c r="K13" s="15">
        <f>IF(E13&gt;17,1,0)</f>
        <v>0</v>
      </c>
      <c r="L13" s="15">
        <f>IF(E13&gt;G13,1,0)</f>
        <v>0</v>
      </c>
      <c r="M13" s="15">
        <f>IF(E13=G13,1,0)</f>
        <v>1</v>
      </c>
      <c r="N13" t="b">
        <f>OR(K13,L13,M13)</f>
        <v>1</v>
      </c>
      <c r="O13" s="16" t="str">
        <f>IF(N13," ","ERREUR:le score doit être nb ups &gt; nb trous à jouer ou 18, 19 ...")</f>
        <v> </v>
      </c>
    </row>
    <row r="14" spans="2:15" ht="16.5" customHeight="1">
      <c r="B14" s="17" t="s">
        <v>3</v>
      </c>
      <c r="C14" s="18"/>
      <c r="D14" s="19" t="s">
        <v>3</v>
      </c>
      <c r="E14" s="20"/>
      <c r="F14" s="21" t="s">
        <v>11</v>
      </c>
      <c r="G14" s="22"/>
      <c r="H14" s="13" t="str">
        <f>IF(D14=1,0,IF(D14=0,1,IF(D14=" "," ","ERR")))</f>
        <v> </v>
      </c>
      <c r="I14" s="18"/>
      <c r="J14" s="23"/>
      <c r="K14" s="15">
        <f>IF(E14&gt;17,1,0)</f>
        <v>0</v>
      </c>
      <c r="L14" s="15">
        <f>IF(E14&gt;G14,1,0)</f>
        <v>0</v>
      </c>
      <c r="M14" s="15">
        <f>IF(E14=G14,1,0)</f>
        <v>1</v>
      </c>
      <c r="N14" t="b">
        <f>OR(K14,L14,M14)</f>
        <v>1</v>
      </c>
      <c r="O14" s="16" t="str">
        <f>IF(N14," ","ERREUR:le score doit être nb ups &gt; nb trous à jouer ou 18, 19 ...")</f>
        <v> </v>
      </c>
    </row>
    <row r="15" spans="2:15" ht="16.5" customHeight="1">
      <c r="B15" s="24" t="s">
        <v>3</v>
      </c>
      <c r="C15" s="25"/>
      <c r="D15" s="26" t="s">
        <v>3</v>
      </c>
      <c r="E15" s="27"/>
      <c r="F15" s="28" t="s">
        <v>11</v>
      </c>
      <c r="G15" s="29"/>
      <c r="H15" s="13" t="str">
        <f>IF(D15=1,0,IF(D15=0,1,IF(D15=" "," ","ERR")))</f>
        <v> </v>
      </c>
      <c r="I15" s="25"/>
      <c r="J15" s="30"/>
      <c r="K15" s="15">
        <f>IF(E15&gt;17,1,0)</f>
        <v>0</v>
      </c>
      <c r="L15" s="15">
        <f>IF(E15&gt;G15,1,0)</f>
        <v>0</v>
      </c>
      <c r="M15" s="15">
        <f>IF(E15=G15,1,0)</f>
        <v>1</v>
      </c>
      <c r="N15" t="b">
        <f>OR(K15,L15,M15)</f>
        <v>1</v>
      </c>
      <c r="O15" s="16" t="str">
        <f>IF(N15," ","ERREUR:le score doit être nb ups &gt; nb trous à jouer ou 18, 19 ...")</f>
        <v> </v>
      </c>
    </row>
    <row r="16" spans="6:10" ht="16.5" customHeight="1">
      <c r="F16" s="31"/>
      <c r="H16" s="31"/>
      <c r="J16"/>
    </row>
    <row r="17" spans="3:10" ht="16.5" customHeight="1">
      <c r="C17" t="s">
        <v>12</v>
      </c>
      <c r="J17"/>
    </row>
    <row r="18" spans="8:10" ht="9" customHeight="1">
      <c r="H18" s="32"/>
      <c r="J18"/>
    </row>
    <row r="19" spans="1:15" ht="16.5" customHeight="1">
      <c r="A19" s="58" t="s">
        <v>13</v>
      </c>
      <c r="B19" s="7"/>
      <c r="C19" s="33"/>
      <c r="D19" s="59" t="s">
        <v>3</v>
      </c>
      <c r="E19" s="59"/>
      <c r="F19" s="60" t="s">
        <v>11</v>
      </c>
      <c r="G19" s="59">
        <v>0</v>
      </c>
      <c r="H19" s="61" t="str">
        <f>IF(D19=1,0,IF(D19=0,1,IF(D19=" "," ","ERR")))</f>
        <v> </v>
      </c>
      <c r="I19" s="8"/>
      <c r="J19" s="14"/>
      <c r="K19" s="15">
        <f>IF(E19&gt;17,1,0)</f>
        <v>0</v>
      </c>
      <c r="L19" s="15">
        <f>IF(E19&gt;G19,1,0)</f>
        <v>0</v>
      </c>
      <c r="M19" s="15">
        <f>IF(E19=G19,1,0)</f>
        <v>1</v>
      </c>
      <c r="N19" t="b">
        <f>OR(K19,L19,M19)</f>
        <v>1</v>
      </c>
      <c r="O19" s="16" t="str">
        <f>IF(N19," ","ERREUR:le score doit être nb ups &gt; nb trous à jouer ou 18, 19 ...")</f>
        <v> </v>
      </c>
    </row>
    <row r="20" spans="1:15" ht="16.5" customHeight="1">
      <c r="A20" s="58"/>
      <c r="B20" s="24"/>
      <c r="C20" s="34"/>
      <c r="D20" s="59"/>
      <c r="E20" s="59"/>
      <c r="F20" s="60"/>
      <c r="G20" s="59"/>
      <c r="H20" s="61"/>
      <c r="I20" s="25"/>
      <c r="J20" s="30"/>
      <c r="M20" s="15" t="s">
        <v>3</v>
      </c>
      <c r="O20" s="35"/>
    </row>
    <row r="21" spans="1:15" ht="16.5" customHeight="1">
      <c r="A21" s="58" t="s">
        <v>14</v>
      </c>
      <c r="B21" s="7"/>
      <c r="C21" s="33"/>
      <c r="D21" s="62" t="s">
        <v>3</v>
      </c>
      <c r="E21" s="62"/>
      <c r="F21" s="63" t="s">
        <v>11</v>
      </c>
      <c r="G21" s="64">
        <v>0</v>
      </c>
      <c r="H21" s="65" t="str">
        <f>IF(D21=1,0,IF(D21=0,1,IF(D21=" "," ","ERR")))</f>
        <v> </v>
      </c>
      <c r="I21" s="18"/>
      <c r="J21" s="23"/>
      <c r="K21" s="15">
        <f>IF(E21&gt;17,1,0)</f>
        <v>0</v>
      </c>
      <c r="L21" s="15">
        <f>IF(E21&gt;G21,1,0)</f>
        <v>0</v>
      </c>
      <c r="M21" s="15">
        <f>IF(E21=G21,1,0)</f>
        <v>1</v>
      </c>
      <c r="N21" t="b">
        <f>OR(K21,L21,M21)</f>
        <v>1</v>
      </c>
      <c r="O21" s="16" t="str">
        <f>IF(N21," ","ERREUR:le score doit être nb ups &gt; nb trous à jouer ou 18, 19 ...")</f>
        <v> </v>
      </c>
    </row>
    <row r="22" spans="1:15" ht="16.5" customHeight="1">
      <c r="A22" s="58"/>
      <c r="B22" s="24"/>
      <c r="C22" s="36"/>
      <c r="D22" s="62"/>
      <c r="E22" s="62"/>
      <c r="F22" s="63"/>
      <c r="G22" s="64"/>
      <c r="H22" s="65"/>
      <c r="I22" s="25"/>
      <c r="J22" s="30"/>
      <c r="M22" s="15" t="s">
        <v>3</v>
      </c>
      <c r="O22" s="35"/>
    </row>
    <row r="23" spans="7:10" ht="15" customHeight="1">
      <c r="G23" s="31"/>
      <c r="H23" s="31"/>
      <c r="J23"/>
    </row>
    <row r="24" spans="2:10" ht="15" customHeight="1" hidden="1">
      <c r="B24" s="37">
        <f>MIN(22,B12)+MIN(22,B13)+MIN(22,B14)+MIN(22,B15)+MIN(26,B19+B20)+MIN(30,B21+B22)</f>
        <v>88</v>
      </c>
      <c r="D24" s="38">
        <f>SUBTOTAL(9,D12:D22)</f>
        <v>0</v>
      </c>
      <c r="H24" s="38">
        <f>6-D24</f>
        <v>6</v>
      </c>
      <c r="J24" s="37">
        <f>MIN(22,J12)+MIN(22,J13)+MIN(22,J14)+MIN(22,J15)+MIN(26,J19+J20)+MIN(30,J21+J22)</f>
        <v>88</v>
      </c>
    </row>
    <row r="25" spans="1:10" ht="15" customHeight="1">
      <c r="A25" s="39" t="s">
        <v>15</v>
      </c>
      <c r="B25" s="15" t="str">
        <f>IF(B12=" "," ",B24)</f>
        <v> </v>
      </c>
      <c r="D25" s="38">
        <f>SUBTOTAL(9,D12:D22)</f>
        <v>0</v>
      </c>
      <c r="E25" s="38"/>
      <c r="F25" s="40" t="s">
        <v>11</v>
      </c>
      <c r="G25" s="38"/>
      <c r="H25" s="38" t="e">
        <f>SUBTOTAL(9,H12:H15)+H19+H21</f>
        <v>#VALUE!</v>
      </c>
      <c r="I25" s="41" t="str">
        <f>IF(AND(N12,N13,N14,N15,N19,N21)," ","ERREUR SUR LA FEUILLE, VOIR AIDE")</f>
        <v> </v>
      </c>
      <c r="J25" s="37" t="str">
        <f>IF(J12=" "," ",J24)</f>
        <v> </v>
      </c>
    </row>
    <row r="26" spans="4:13" ht="12.75">
      <c r="D26" s="15" t="e">
        <f>Feuille2!D9</f>
        <v>#VALUE!</v>
      </c>
      <c r="E26" t="s">
        <v>16</v>
      </c>
      <c r="G26" t="s">
        <v>3</v>
      </c>
      <c r="H26" s="15" t="e">
        <f>Feuille2!E9</f>
        <v>#VALUE!</v>
      </c>
      <c r="I26" t="s">
        <v>16</v>
      </c>
      <c r="J26"/>
      <c r="M26" t="s">
        <v>3</v>
      </c>
    </row>
    <row r="27" spans="8:10" ht="12.75">
      <c r="H27" t="s">
        <v>3</v>
      </c>
      <c r="J27"/>
    </row>
    <row r="28" spans="2:10" ht="12.75">
      <c r="B28" t="s">
        <v>17</v>
      </c>
      <c r="J28"/>
    </row>
    <row r="29" ht="12.75">
      <c r="J29"/>
    </row>
    <row r="30" spans="2:10" ht="12.75">
      <c r="B30" t="s">
        <v>18</v>
      </c>
      <c r="J30"/>
    </row>
    <row r="31" ht="12.75">
      <c r="J31"/>
    </row>
    <row r="32" spans="2:10" ht="14.25">
      <c r="B32" t="s">
        <v>19</v>
      </c>
      <c r="J32"/>
    </row>
    <row r="33" ht="12.75">
      <c r="J33"/>
    </row>
    <row r="34" spans="2:10" ht="12.75">
      <c r="B34" t="s">
        <v>20</v>
      </c>
      <c r="D34" s="42" t="s">
        <v>21</v>
      </c>
      <c r="J34"/>
    </row>
    <row r="35" ht="12.75">
      <c r="J35"/>
    </row>
    <row r="36" spans="2:10" ht="12.75">
      <c r="B36" s="43" t="e">
        <f>IF(D25+H25=0," ",Feuille2!A11)</f>
        <v>#VALUE!</v>
      </c>
      <c r="C36" s="44">
        <f>D25</f>
        <v>0</v>
      </c>
      <c r="D36" s="44" t="e">
        <f>D26</f>
        <v>#VALUE!</v>
      </c>
      <c r="H36" s="43" t="e">
        <f>IF(D25+H25=0," ",Feuille2!A13)</f>
        <v>#VALUE!</v>
      </c>
      <c r="I36" s="44" t="e">
        <f>H25</f>
        <v>#VALUE!</v>
      </c>
      <c r="J36" s="44" t="e">
        <f>H26</f>
        <v>#VALUE!</v>
      </c>
    </row>
    <row r="41" ht="12.75">
      <c r="J41" s="1" t="s">
        <v>3</v>
      </c>
    </row>
  </sheetData>
  <sheetProtection password="CC71" sheet="1" selectLockedCells="1"/>
  <mergeCells count="20">
    <mergeCell ref="H19:H20"/>
    <mergeCell ref="A21:A22"/>
    <mergeCell ref="D21:D22"/>
    <mergeCell ref="E21:E22"/>
    <mergeCell ref="F21:F22"/>
    <mergeCell ref="G21:G22"/>
    <mergeCell ref="H21:H22"/>
    <mergeCell ref="E11:G11"/>
    <mergeCell ref="A19:A20"/>
    <mergeCell ref="D19:D20"/>
    <mergeCell ref="E19:E20"/>
    <mergeCell ref="F19:F20"/>
    <mergeCell ref="G19:G20"/>
    <mergeCell ref="C2:I2"/>
    <mergeCell ref="C4:I4"/>
    <mergeCell ref="E6:J6"/>
    <mergeCell ref="A9:B9"/>
    <mergeCell ref="C9:D9"/>
    <mergeCell ref="F9:H9"/>
    <mergeCell ref="I9:J9"/>
  </mergeCells>
  <hyperlinks>
    <hyperlink ref="D34" r:id="rId1" display="bm.imbert@free.fr"/>
  </hyperlinks>
  <printOptions/>
  <pageMargins left="0.7875" right="0.7875" top="0.14930555555555555" bottom="0.3423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7"/>
  <sheetViews>
    <sheetView zoomScale="120" zoomScaleNormal="120" zoomScalePageLayoutView="0" workbookViewId="0" topLeftCell="A1">
      <selection activeCell="B1" sqref="B1"/>
    </sheetView>
  </sheetViews>
  <sheetFormatPr defaultColWidth="11.57421875" defaultRowHeight="12.75"/>
  <cols>
    <col min="1" max="1" width="11.57421875" style="0" customWidth="1"/>
    <col min="2" max="2" width="101.421875" style="0" customWidth="1"/>
  </cols>
  <sheetData>
    <row r="3" ht="15">
      <c r="B3" s="45" t="s">
        <v>22</v>
      </c>
    </row>
    <row r="7" ht="16.5" customHeight="1">
      <c r="B7" s="46" t="s">
        <v>23</v>
      </c>
    </row>
    <row r="9" ht="14.25">
      <c r="B9" s="47" t="s">
        <v>24</v>
      </c>
    </row>
    <row r="10" ht="14.25">
      <c r="B10" s="47"/>
    </row>
    <row r="11" ht="14.25">
      <c r="B11" s="48" t="s">
        <v>25</v>
      </c>
    </row>
    <row r="12" ht="28.5">
      <c r="B12" s="46" t="s">
        <v>26</v>
      </c>
    </row>
    <row r="13" ht="14.25">
      <c r="B13" s="46" t="s">
        <v>27</v>
      </c>
    </row>
    <row r="14" ht="14.25">
      <c r="B14" s="48" t="s">
        <v>28</v>
      </c>
    </row>
    <row r="15" ht="14.25">
      <c r="B15" s="48" t="s">
        <v>29</v>
      </c>
    </row>
    <row r="16" ht="14.25">
      <c r="B16" s="48" t="s">
        <v>30</v>
      </c>
    </row>
    <row r="17" ht="14.25">
      <c r="B17" s="4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zoomScale="120" zoomScaleNormal="120" zoomScalePageLayoutView="0" workbookViewId="0" topLeftCell="A1">
      <selection activeCell="D16" sqref="D16"/>
    </sheetView>
  </sheetViews>
  <sheetFormatPr defaultColWidth="11.57421875" defaultRowHeight="12.75"/>
  <sheetData>
    <row r="3" spans="2:5" ht="12.75">
      <c r="B3" s="15">
        <f>IF(Feuil2!E12&gt;18,0,Feuil2!E12)</f>
        <v>0</v>
      </c>
      <c r="C3" s="15">
        <f aca="true" t="shared" si="0" ref="C3:C8">IF(B3=18,1,B3)</f>
        <v>0</v>
      </c>
      <c r="D3" s="15" t="e">
        <f>C3*Feuil2!D12</f>
        <v>#VALUE!</v>
      </c>
      <c r="E3" s="15" t="e">
        <f>C3*Feuil2!H12</f>
        <v>#VALUE!</v>
      </c>
    </row>
    <row r="4" spans="2:5" ht="12.75">
      <c r="B4" s="15">
        <f>IF(Feuil2!E13&gt;18,0,Feuil2!E13)</f>
        <v>0</v>
      </c>
      <c r="C4" s="15">
        <f t="shared" si="0"/>
        <v>0</v>
      </c>
      <c r="D4" s="15" t="e">
        <f>C4*Feuil2!D13</f>
        <v>#VALUE!</v>
      </c>
      <c r="E4" s="15" t="e">
        <f>C4*Feuil2!H13</f>
        <v>#VALUE!</v>
      </c>
    </row>
    <row r="5" spans="2:5" ht="12.75">
      <c r="B5" s="15">
        <f>IF(Feuil2!E14&gt;18,0,Feuil2!E14)</f>
        <v>0</v>
      </c>
      <c r="C5" s="15">
        <f t="shared" si="0"/>
        <v>0</v>
      </c>
      <c r="D5" s="15" t="e">
        <f>C5*Feuil2!D14</f>
        <v>#VALUE!</v>
      </c>
      <c r="E5" s="15" t="e">
        <f>C5*Feuil2!H14</f>
        <v>#VALUE!</v>
      </c>
    </row>
    <row r="6" spans="2:5" ht="12.75">
      <c r="B6" s="15">
        <f>IF(Feuil2!E15&gt;18,0,Feuil2!E15)</f>
        <v>0</v>
      </c>
      <c r="C6" s="15">
        <f t="shared" si="0"/>
        <v>0</v>
      </c>
      <c r="D6" s="15" t="e">
        <f>C6*Feuil2!D15</f>
        <v>#VALUE!</v>
      </c>
      <c r="E6" s="15" t="e">
        <f>C6*Feuil2!H15</f>
        <v>#VALUE!</v>
      </c>
    </row>
    <row r="7" spans="2:5" ht="12.75">
      <c r="B7" s="15">
        <f>IF(Feuil2!E19&gt;18,0,Feuil2!E19)</f>
        <v>0</v>
      </c>
      <c r="C7" s="15">
        <f t="shared" si="0"/>
        <v>0</v>
      </c>
      <c r="D7" s="15" t="e">
        <f>C7*Feuil2!D19</f>
        <v>#VALUE!</v>
      </c>
      <c r="E7" s="15" t="e">
        <f>C7*Feuil2!H19</f>
        <v>#VALUE!</v>
      </c>
    </row>
    <row r="8" spans="2:5" ht="12.75">
      <c r="B8" s="15">
        <f>IF(Feuil2!E21&gt;18,0,Feuil2!E21)</f>
        <v>0</v>
      </c>
      <c r="C8" s="15">
        <f t="shared" si="0"/>
        <v>0</v>
      </c>
      <c r="D8" s="15" t="e">
        <f>C8*Feuil2!D21</f>
        <v>#VALUE!</v>
      </c>
      <c r="E8" s="15" t="e">
        <f>C8*Feuil2!H21</f>
        <v>#VALUE!</v>
      </c>
    </row>
    <row r="9" spans="4:5" ht="12.75">
      <c r="D9" s="15" t="e">
        <f>SUBTOTAL(9,D3:D8)</f>
        <v>#VALUE!</v>
      </c>
      <c r="E9" s="15" t="e">
        <f>SUBTOTAL(9,E3:E8)</f>
        <v>#VALUE!</v>
      </c>
    </row>
    <row r="11" spans="1:3" ht="15.75">
      <c r="A11" s="49" t="str">
        <f>IF(B11&gt;3,"V",IF(B11&lt;3,"D",IF(D9&gt;E9,"V",IF(D9=E9,"E","D"))))</f>
        <v>D</v>
      </c>
      <c r="B11" s="50">
        <f>Feuil2!D25</f>
        <v>0</v>
      </c>
      <c r="C11" s="50" t="e">
        <f>D9</f>
        <v>#VALUE!</v>
      </c>
    </row>
    <row r="13" spans="1:3" ht="15.75">
      <c r="A13" s="49" t="str">
        <f>IF(A11="D","V",IF(A11="E","E","D"))</f>
        <v>V</v>
      </c>
      <c r="B13" s="50" t="e">
        <f>Feuil2!H25</f>
        <v>#VALUE!</v>
      </c>
      <c r="C13" s="51" t="e">
        <f>E9</f>
        <v>#VALUE!</v>
      </c>
    </row>
    <row r="18" ht="12.75">
      <c r="A18" s="52"/>
    </row>
  </sheetData>
  <sheetProtection password="CC71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LigueNord</dc:creator>
  <cp:keywords/>
  <dc:description/>
  <cp:lastModifiedBy>LigueNord</cp:lastModifiedBy>
  <dcterms:created xsi:type="dcterms:W3CDTF">2022-09-30T13:47:20Z</dcterms:created>
  <dcterms:modified xsi:type="dcterms:W3CDTF">2022-09-30T13:47:20Z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